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tplatt/Desktop/Key Docs/MEDDPICC/"/>
    </mc:Choice>
  </mc:AlternateContent>
  <xr:revisionPtr revIDLastSave="0" documentId="13_ncr:1_{A089E39B-C6D9-F14F-AC83-E64D12A74E2C}" xr6:coauthVersionLast="47" xr6:coauthVersionMax="47" xr10:uidLastSave="{00000000-0000-0000-0000-000000000000}"/>
  <bookViews>
    <workbookView xWindow="0" yWindow="460" windowWidth="28800" windowHeight="16180" xr2:uid="{00000000-000D-0000-FFFF-FFFF00000000}"/>
  </bookViews>
  <sheets>
    <sheet name="Score sheet" sheetId="3" r:id="rId1"/>
    <sheet name="Logic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3" l="1"/>
  <c r="E77" i="3" l="1"/>
  <c r="D8" i="3" s="1"/>
  <c r="E76" i="3"/>
  <c r="E68" i="3"/>
  <c r="E62" i="3"/>
  <c r="E50" i="3"/>
  <c r="E45" i="3"/>
  <c r="E38" i="3"/>
  <c r="E31" i="3"/>
  <c r="E24" i="3"/>
  <c r="E79" i="3" l="1"/>
  <c r="E81" i="3"/>
  <c r="E80" i="3" l="1"/>
</calcChain>
</file>

<file path=xl/sharedStrings.xml><?xml version="1.0" encoding="utf-8"?>
<sst xmlns="http://schemas.openxmlformats.org/spreadsheetml/2006/main" count="140" uniqueCount="97">
  <si>
    <t>Will winning open up new market opportunities for us?</t>
  </si>
  <si>
    <t>Criteria Score</t>
  </si>
  <si>
    <t xml:space="preserve">Total number of scores rated as 1 (Strong No):         </t>
  </si>
  <si>
    <t xml:space="preserve">pWin %:         </t>
  </si>
  <si>
    <t>If a competitor is favored by the customer, can we overcome this?</t>
  </si>
  <si>
    <t>Detailed Comments</t>
  </si>
  <si>
    <t>Customer Name:</t>
  </si>
  <si>
    <t>SFDC ID:</t>
  </si>
  <si>
    <t>Has budget been approved internally?</t>
  </si>
  <si>
    <t>Account Exec:</t>
  </si>
  <si>
    <t xml:space="preserve">The customer is not buying on the lowest price </t>
  </si>
  <si>
    <t>Do we have reference customers with similar outcomes and in the same sector?</t>
  </si>
  <si>
    <t>Do we fully understand the customer timeline and is it realistic?</t>
  </si>
  <si>
    <t xml:space="preserve">We have had early engagement to influence the client against the competition. </t>
  </si>
  <si>
    <t>Our standard cloud solution solve the customer’s problem</t>
  </si>
  <si>
    <t>ECONOMIC BUYER</t>
  </si>
  <si>
    <t>DECISION PROCESS</t>
  </si>
  <si>
    <t>COMPETITION</t>
  </si>
  <si>
    <t>SFDC Close Date:</t>
  </si>
  <si>
    <t>The non-compliant areas (if any) are not show-stoppers</t>
  </si>
  <si>
    <t>Have we met with the key decision makers (C-level) to discuss their needs and the strengths of our solution?</t>
  </si>
  <si>
    <t>Are partners needed, and if so, have they been identified and on-boarded?</t>
  </si>
  <si>
    <t>Does our solution make the project viable and will it deliver significant improvements?</t>
  </si>
  <si>
    <t>Is there an on-going benefit to the customer's business?</t>
  </si>
  <si>
    <t>Do we know who has the power to spend the budget</t>
  </si>
  <si>
    <t>Do we understand the economic buyers' mindset, expectations and priorities?</t>
  </si>
  <si>
    <t>Do we understand the Economic buyers' challenges and buying criteria?</t>
  </si>
  <si>
    <t xml:space="preserve">We can fully deliver on all mandatory requirements </t>
  </si>
  <si>
    <t>The contract terms and conditions are acceptable to us and to the customer?</t>
  </si>
  <si>
    <t>DECISION CRITERIA</t>
  </si>
  <si>
    <t>PAPER PROCESS</t>
  </si>
  <si>
    <t>Do we have an existing (VST or Dell) MSA that we can leverage?  If not, have we submitted our MSA for review?</t>
  </si>
  <si>
    <t>SOW or CO drafted and ready or with the customer for review</t>
  </si>
  <si>
    <t>Do we understand the vendor evaluation/selection criteria and how it will be weighted?</t>
  </si>
  <si>
    <t>Do we understand the customer's decision criteria for each stage in their purchasing cycle</t>
  </si>
  <si>
    <t>Do we understand their signature process and identified all the signatories</t>
  </si>
  <si>
    <t>0= Unknown or not completed (0)</t>
  </si>
  <si>
    <t>IDENTIFY PAIN AND VALUE DRIVERS</t>
  </si>
  <si>
    <t>Can we deliver any non-standard requirements?</t>
  </si>
  <si>
    <t>Do we fully understand  customers requirements, the problem they are trying to address and the outcome they want to achieve?</t>
  </si>
  <si>
    <t>There is a compelling event to close within the timeframe identified, the project will result in cost reduction and make them agile or mitigate risks?</t>
  </si>
  <si>
    <t>CHAMPION(S)</t>
  </si>
  <si>
    <t>Have we identified champion(s)?</t>
  </si>
  <si>
    <t xml:space="preserve">Do they fully understand the value we will deliver and are they most likely to benefit from our solution? </t>
  </si>
  <si>
    <t>There is a compelling event needing them to move away from their incumbent team</t>
  </si>
  <si>
    <t>Do we have a strong relationship with the customer and do we have a distinct competitive advantage from the start</t>
  </si>
  <si>
    <t>3 = Strong Yes</t>
  </si>
  <si>
    <t>2 = Neutral</t>
  </si>
  <si>
    <t>1 = Strong No</t>
  </si>
  <si>
    <t>Do we fully understand what value the customer is seeking to get? business outcomes, measurements or results known</t>
  </si>
  <si>
    <t>Are there serious business/technical/financial implications if the project is not executed?</t>
  </si>
  <si>
    <t>Is there a pertinent ROI story that can be translated into $ value?</t>
  </si>
  <si>
    <t>Additional Financial approvers identified?</t>
  </si>
  <si>
    <t>Do we understand who or what organization will influence each decision criteria?</t>
  </si>
  <si>
    <t>Have we identified the individuals with decision making powers and the roles each play in this specific opportunity?</t>
  </si>
  <si>
    <t>Our proposal contains win themes, competitive advantages and addresses the concerns of discriminators and distractors</t>
  </si>
  <si>
    <t>The technical, operational and commercial proposal satisfies requirements and fits into the customer’s business strategy</t>
  </si>
  <si>
    <t>The champions are prepared to become a true defenders of the cause and sell our solution within their organization on our behalf</t>
  </si>
  <si>
    <t>Do the champions have the influencing power, good track record and well accepted by their peers and decision makers to swing the decision in our favor?</t>
  </si>
  <si>
    <t xml:space="preserve">Total number of scores rated as 0 (Unknown):         </t>
  </si>
  <si>
    <t>MEDDPICC Analysis Template</t>
  </si>
  <si>
    <t>[Select a criteria score of 1 to 3]</t>
  </si>
  <si>
    <t>Project go-live date:</t>
  </si>
  <si>
    <t>Opp Decription:</t>
  </si>
  <si>
    <t>Do we understand what decision will be made at each stage of the process, when it will happen and who will be involved</t>
  </si>
  <si>
    <t>Do we have internal teams on-board to support the customer with any queries at each stage of the process</t>
  </si>
  <si>
    <t>Opp Stage</t>
  </si>
  <si>
    <t>Q</t>
  </si>
  <si>
    <t>P</t>
  </si>
  <si>
    <t>N</t>
  </si>
  <si>
    <r>
      <t xml:space="preserve">Total Score: </t>
    </r>
    <r>
      <rPr>
        <sz val="10"/>
        <rFont val="Arial"/>
        <family val="2"/>
      </rPr>
      <t xml:space="preserve">(129 points maximum)      </t>
    </r>
  </si>
  <si>
    <t>METRICS (provide metrics in comments)</t>
  </si>
  <si>
    <t>3=not needed or already engaged, 1 or 2 = in process, 0= needed but not yet identified</t>
  </si>
  <si>
    <t>pWin %</t>
  </si>
  <si>
    <t>Opp Stage pWin%</t>
  </si>
  <si>
    <t>Selection criteria: 0-3</t>
  </si>
  <si>
    <t>Maximum score of 129 based on 43 questions/statement</t>
  </si>
  <si>
    <t>Dedicated section and questions/statements for each element of MEDDPICC</t>
  </si>
  <si>
    <t>Deal stage selection will highlight the question/statement that a Rep can possibly answer at that stage</t>
  </si>
  <si>
    <t>Red if the score is less than 40%</t>
  </si>
  <si>
    <t>Amber if the score if between 40% and 75%</t>
  </si>
  <si>
    <t>Green if the score is above 75%</t>
  </si>
  <si>
    <t>Metrics Weighted Status</t>
  </si>
  <si>
    <t>Economic Buyer Weighted Status</t>
  </si>
  <si>
    <t>Decision Criteria Weighted Status</t>
  </si>
  <si>
    <t>Decision Process Weighted Status</t>
  </si>
  <si>
    <t>Paper Process Weighted Status</t>
  </si>
  <si>
    <t>Identify Pain and Value Drivers Weighted Status</t>
  </si>
  <si>
    <t>Champions Weighted Status</t>
  </si>
  <si>
    <t>Competition Weighted Status</t>
  </si>
  <si>
    <t>Each section has a weighted status based on the score given to each question/statement</t>
  </si>
  <si>
    <t>Overall weighted status and pWin% based on the score given to all the questions/statements</t>
  </si>
  <si>
    <t>Deal stage weighted status and pWin% based on questions/statements that can be answered at a particular deal stage</t>
  </si>
  <si>
    <t xml:space="preserve"> </t>
  </si>
  <si>
    <t xml:space="preserve">Are they an existing customer or new customer? </t>
  </si>
  <si>
    <t>enter 3 if yes, 0 if just checking. And if 3, what is the compelling event?</t>
  </si>
  <si>
    <t>Enter 3 if  already a customer , otherwise enter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</si>
</sst>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rgb="FF2C95DD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b/>
      <sz val="10"/>
      <color theme="4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BD1E30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22"/>
      </right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0" fillId="2" borderId="0" xfId="0" applyFill="1"/>
    <xf numFmtId="0" fontId="2" fillId="2" borderId="0" xfId="0" applyFont="1" applyFill="1" applyAlignment="1">
      <alignment vertical="top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/>
    <xf numFmtId="0" fontId="2" fillId="0" borderId="0" xfId="0" applyFont="1" applyFill="1" applyAlignment="1">
      <alignment vertical="top"/>
    </xf>
    <xf numFmtId="0" fontId="0" fillId="0" borderId="2" xfId="0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vertical="center" wrapText="1"/>
    </xf>
    <xf numFmtId="0" fontId="0" fillId="0" borderId="3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3" xfId="0" applyFill="1" applyBorder="1" applyAlignment="1">
      <alignment vertical="center" wrapText="1"/>
    </xf>
    <xf numFmtId="0" fontId="1" fillId="0" borderId="0" xfId="0" applyFont="1" applyFill="1" applyAlignment="1"/>
    <xf numFmtId="0" fontId="4" fillId="0" borderId="3" xfId="0" applyFont="1" applyFill="1" applyBorder="1" applyAlignment="1">
      <alignment wrapText="1"/>
    </xf>
    <xf numFmtId="0" fontId="1" fillId="0" borderId="0" xfId="0" applyFont="1" applyFill="1" applyAlignment="1">
      <alignment horizontal="center" vertical="top"/>
    </xf>
    <xf numFmtId="9" fontId="1" fillId="0" borderId="0" xfId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9" fontId="1" fillId="0" borderId="1" xfId="1" applyFont="1" applyBorder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0" fillId="0" borderId="0" xfId="0" applyFont="1" applyFill="1"/>
    <xf numFmtId="0" fontId="0" fillId="0" borderId="0" xfId="2" applyNumberFormat="1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2" fillId="0" borderId="1" xfId="1" applyFont="1" applyBorder="1" applyAlignment="1">
      <alignment horizontal="left"/>
    </xf>
    <xf numFmtId="0" fontId="12" fillId="0" borderId="0" xfId="0" applyFont="1" applyFill="1" applyAlignment="1"/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6" fontId="0" fillId="0" borderId="0" xfId="0" applyNumberFormat="1" applyFill="1" applyAlignment="1">
      <alignment horizontal="left" vertical="center"/>
    </xf>
    <xf numFmtId="0" fontId="4" fillId="0" borderId="0" xfId="0" applyFont="1"/>
    <xf numFmtId="0" fontId="11" fillId="4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3">
    <cellStyle name="Comma" xfId="2" builtinId="3"/>
    <cellStyle name="Normal" xfId="0" builtinId="0"/>
    <cellStyle name="Per cent" xfId="1" builtinId="5"/>
  </cellStyles>
  <dxfs count="6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  <mruColors>
      <color rgb="FFE97381"/>
      <color rgb="FFBD1E30"/>
      <color rgb="FF2C95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F84"/>
  <sheetViews>
    <sheetView showGridLines="0" tabSelected="1" zoomScale="96" zoomScaleNormal="96" workbookViewId="0">
      <selection activeCell="F52" sqref="F52"/>
    </sheetView>
  </sheetViews>
  <sheetFormatPr baseColWidth="10" defaultColWidth="8.83203125" defaultRowHeight="13" x14ac:dyDescent="0.15"/>
  <cols>
    <col min="1" max="2" width="3.1640625" customWidth="1"/>
    <col min="3" max="3" width="17.1640625" customWidth="1"/>
    <col min="4" max="4" width="125.6640625" bestFit="1" customWidth="1"/>
    <col min="5" max="5" width="18" bestFit="1" customWidth="1"/>
    <col min="6" max="6" width="78.5" style="18" bestFit="1" customWidth="1"/>
  </cols>
  <sheetData>
    <row r="1" spans="1:6" ht="9.5" customHeight="1" x14ac:dyDescent="0.15">
      <c r="C1" s="37"/>
      <c r="D1" s="38"/>
      <c r="E1" s="38"/>
      <c r="F1" s="38"/>
    </row>
    <row r="2" spans="1:6" ht="40.5" customHeight="1" x14ac:dyDescent="0.15">
      <c r="A2" s="46" t="s">
        <v>60</v>
      </c>
      <c r="B2" s="46"/>
      <c r="C2" s="46"/>
      <c r="D2" s="46"/>
      <c r="E2" s="32"/>
      <c r="F2" s="32"/>
    </row>
    <row r="3" spans="1:6" ht="14.25" customHeight="1" x14ac:dyDescent="0.15">
      <c r="B3" s="50" t="s">
        <v>63</v>
      </c>
      <c r="C3" s="50"/>
      <c r="D3" s="43"/>
      <c r="E3" s="26" t="s">
        <v>7</v>
      </c>
      <c r="F3" s="41"/>
    </row>
    <row r="4" spans="1:6" ht="14.25" customHeight="1" x14ac:dyDescent="0.15">
      <c r="B4" s="50" t="s">
        <v>6</v>
      </c>
      <c r="C4" s="50"/>
      <c r="D4" s="43"/>
      <c r="E4" s="26" t="s">
        <v>18</v>
      </c>
      <c r="F4" s="41"/>
    </row>
    <row r="5" spans="1:6" x14ac:dyDescent="0.15">
      <c r="B5" s="50" t="s">
        <v>9</v>
      </c>
      <c r="C5" s="50"/>
      <c r="D5" s="44"/>
      <c r="E5" s="26" t="s">
        <v>62</v>
      </c>
      <c r="F5" s="41"/>
    </row>
    <row r="6" spans="1:6" ht="14.25" customHeight="1" x14ac:dyDescent="0.15">
      <c r="B6" s="50"/>
      <c r="C6" s="50"/>
      <c r="D6" s="43"/>
      <c r="E6" s="26"/>
      <c r="F6" s="41"/>
    </row>
    <row r="7" spans="1:6" ht="14.25" customHeight="1" x14ac:dyDescent="0.15">
      <c r="B7" s="50"/>
      <c r="C7" s="50"/>
      <c r="D7" s="43"/>
      <c r="E7" s="26" t="s">
        <v>66</v>
      </c>
      <c r="F7" s="42"/>
    </row>
    <row r="8" spans="1:6" ht="14.25" customHeight="1" x14ac:dyDescent="0.2">
      <c r="B8" s="47" t="s">
        <v>73</v>
      </c>
      <c r="C8" s="47"/>
      <c r="D8" s="39">
        <f>E77/(C75*3)</f>
        <v>0.62015503875968991</v>
      </c>
      <c r="E8" s="40" t="s">
        <v>74</v>
      </c>
      <c r="F8" s="39">
        <f>IF(F7="Qualification",((SUMIF(B19:B23,"Q",E19:E23)+SUMIF(B26:B30,"Q",E26:E30)+SUMIF(B33:B37,"Q",E33:E37)+SUMIF(B40:B44,"Q",E40:E44)+SUMIF(B47:B49,"Q",E47:E49)+SUMIF(B52:B61,"Q",E52:E61)+SUMIF(B64:B67,"Q",E64:E67)+SUMIF(B70:B75,"Q",E70:E75)))/81,IF(F7="Proposition",((SUMIF(B19:B23,"&lt;&gt;N",E19:E23)+SUMIF(B26:B30,"&lt;&gt;N",E26:E30)+SUMIF(B33:B37,"&lt;&gt;N",E33:E37)+SUMIF(B40:B44,"&lt;&gt;N",E40:E44)+SUMIF(B47:B49,"&lt;&gt;N",E47:E49)+SUMIF(B52:B61,"&lt;&gt;N",E52:E61)+SUMIF(B64:B67,"&lt;&gt;N",E64:E67)+SUMIF(B70:B75,"&lt;&gt;N",E70:E75))/108),IF(F7="Negotiation",E77/129,0)))</f>
        <v>0</v>
      </c>
    </row>
    <row r="9" spans="1:6" s="19" customFormat="1" ht="24.75" customHeight="1" x14ac:dyDescent="0.2">
      <c r="B9" s="21"/>
      <c r="C9" s="21"/>
      <c r="D9" s="21"/>
      <c r="E9" s="21"/>
      <c r="F9" s="22"/>
    </row>
    <row r="10" spans="1:6" ht="6" customHeight="1" x14ac:dyDescent="0.15">
      <c r="B10" s="1"/>
      <c r="C10" s="1"/>
      <c r="D10" s="1"/>
      <c r="E10" s="1"/>
      <c r="F10" s="16"/>
    </row>
    <row r="11" spans="1:6" ht="12.75" customHeight="1" x14ac:dyDescent="0.15">
      <c r="B11" s="1"/>
      <c r="C11" s="51" t="s">
        <v>61</v>
      </c>
      <c r="D11" s="52"/>
      <c r="E11" s="38"/>
      <c r="F11" s="38"/>
    </row>
    <row r="12" spans="1:6" ht="12.75" customHeight="1" x14ac:dyDescent="0.15">
      <c r="B12" s="1"/>
      <c r="C12" s="8"/>
      <c r="D12" s="9" t="s">
        <v>46</v>
      </c>
      <c r="E12" s="38"/>
      <c r="F12" s="38"/>
    </row>
    <row r="13" spans="1:6" ht="12.75" customHeight="1" x14ac:dyDescent="0.15">
      <c r="B13" s="1"/>
      <c r="C13" s="8"/>
      <c r="D13" s="9" t="s">
        <v>47</v>
      </c>
      <c r="E13" s="38"/>
      <c r="F13" s="38"/>
    </row>
    <row r="14" spans="1:6" ht="12.75" customHeight="1" x14ac:dyDescent="0.15">
      <c r="B14" s="1"/>
      <c r="C14" s="1"/>
      <c r="D14" s="10" t="s">
        <v>48</v>
      </c>
      <c r="E14" s="38"/>
      <c r="F14" s="38"/>
    </row>
    <row r="15" spans="1:6" ht="12.75" customHeight="1" x14ac:dyDescent="0.15">
      <c r="B15" s="1"/>
      <c r="C15" s="1"/>
      <c r="D15" s="10" t="s">
        <v>36</v>
      </c>
      <c r="E15" s="38"/>
      <c r="F15" s="38"/>
    </row>
    <row r="16" spans="1:6" ht="15" customHeight="1" x14ac:dyDescent="0.15">
      <c r="B16" s="1"/>
      <c r="C16" s="1"/>
      <c r="D16" s="38"/>
      <c r="E16" s="48" t="s">
        <v>1</v>
      </c>
      <c r="F16" s="48" t="s">
        <v>5</v>
      </c>
    </row>
    <row r="17" spans="2:6" ht="18" customHeight="1" x14ac:dyDescent="0.15">
      <c r="B17" s="2"/>
      <c r="C17" s="3" t="s">
        <v>71</v>
      </c>
      <c r="D17" s="2"/>
      <c r="E17" s="49"/>
      <c r="F17" s="49"/>
    </row>
    <row r="18" spans="2:6" ht="6.75" customHeight="1" x14ac:dyDescent="0.15">
      <c r="B18" s="1"/>
      <c r="C18" s="11"/>
      <c r="D18" s="1"/>
      <c r="E18" s="1"/>
      <c r="F18" s="23"/>
    </row>
    <row r="19" spans="2:6" ht="15" thickBot="1" x14ac:dyDescent="0.2">
      <c r="B19" s="34" t="s">
        <v>67</v>
      </c>
      <c r="C19" s="17">
        <v>1</v>
      </c>
      <c r="D19" s="33" t="s">
        <v>22</v>
      </c>
      <c r="E19" s="12">
        <v>3</v>
      </c>
      <c r="F19" s="23"/>
    </row>
    <row r="20" spans="2:6" ht="15" thickBot="1" x14ac:dyDescent="0.2">
      <c r="B20" s="34" t="s">
        <v>67</v>
      </c>
      <c r="C20" s="17">
        <v>2</v>
      </c>
      <c r="D20" s="33" t="s">
        <v>49</v>
      </c>
      <c r="E20" s="12">
        <v>3</v>
      </c>
      <c r="F20" s="27"/>
    </row>
    <row r="21" spans="2:6" ht="15" thickBot="1" x14ac:dyDescent="0.2">
      <c r="B21" s="34" t="s">
        <v>67</v>
      </c>
      <c r="C21" s="17">
        <v>3</v>
      </c>
      <c r="D21" s="33" t="s">
        <v>50</v>
      </c>
      <c r="E21" s="12">
        <v>3</v>
      </c>
      <c r="F21" s="23"/>
    </row>
    <row r="22" spans="2:6" ht="15" thickBot="1" x14ac:dyDescent="0.2">
      <c r="B22" s="34" t="s">
        <v>67</v>
      </c>
      <c r="C22" s="17">
        <v>4</v>
      </c>
      <c r="D22" s="33" t="s">
        <v>23</v>
      </c>
      <c r="E22" s="12">
        <v>3</v>
      </c>
      <c r="F22" s="23"/>
    </row>
    <row r="23" spans="2:6" ht="15" thickBot="1" x14ac:dyDescent="0.2">
      <c r="B23" s="34" t="s">
        <v>67</v>
      </c>
      <c r="C23" s="17">
        <v>5</v>
      </c>
      <c r="D23" s="33" t="s">
        <v>51</v>
      </c>
      <c r="E23" s="12">
        <v>1</v>
      </c>
      <c r="F23" s="23"/>
    </row>
    <row r="24" spans="2:6" x14ac:dyDescent="0.15">
      <c r="B24" s="1"/>
      <c r="C24" s="17"/>
      <c r="D24" s="28" t="s">
        <v>82</v>
      </c>
      <c r="E24" s="29">
        <f>SUM(E19:E23)/(C23*3)</f>
        <v>0.8666666666666667</v>
      </c>
      <c r="F24" s="23"/>
    </row>
    <row r="25" spans="2:6" ht="18" customHeight="1" x14ac:dyDescent="0.15">
      <c r="B25" s="2"/>
      <c r="C25" s="5" t="s">
        <v>15</v>
      </c>
      <c r="D25" s="2"/>
      <c r="E25" s="2"/>
      <c r="F25" s="24"/>
    </row>
    <row r="26" spans="2:6" ht="15" thickBot="1" x14ac:dyDescent="0.2">
      <c r="B26" s="35" t="s">
        <v>68</v>
      </c>
      <c r="C26" s="17">
        <v>6</v>
      </c>
      <c r="D26" s="33" t="s">
        <v>24</v>
      </c>
      <c r="E26" s="12">
        <v>1</v>
      </c>
      <c r="F26" s="23"/>
    </row>
    <row r="27" spans="2:6" ht="15" thickBot="1" x14ac:dyDescent="0.2">
      <c r="B27" s="35" t="s">
        <v>68</v>
      </c>
      <c r="C27" s="17">
        <v>7</v>
      </c>
      <c r="D27" s="33" t="s">
        <v>52</v>
      </c>
      <c r="E27" s="12">
        <v>2</v>
      </c>
      <c r="F27" s="23"/>
    </row>
    <row r="28" spans="2:6" ht="15" thickBot="1" x14ac:dyDescent="0.2">
      <c r="B28" s="35" t="s">
        <v>68</v>
      </c>
      <c r="C28" s="17">
        <v>8</v>
      </c>
      <c r="D28" s="33" t="s">
        <v>25</v>
      </c>
      <c r="E28" s="12">
        <v>1</v>
      </c>
      <c r="F28" s="23"/>
    </row>
    <row r="29" spans="2:6" ht="15" thickBot="1" x14ac:dyDescent="0.2">
      <c r="B29" s="35" t="s">
        <v>67</v>
      </c>
      <c r="C29" s="17">
        <v>9</v>
      </c>
      <c r="D29" s="33" t="s">
        <v>8</v>
      </c>
      <c r="E29" s="12">
        <v>3</v>
      </c>
      <c r="F29" s="23"/>
    </row>
    <row r="30" spans="2:6" ht="15" thickBot="1" x14ac:dyDescent="0.2">
      <c r="B30" s="35" t="s">
        <v>68</v>
      </c>
      <c r="C30" s="17">
        <v>10</v>
      </c>
      <c r="D30" s="33" t="s">
        <v>26</v>
      </c>
      <c r="E30" s="12">
        <v>3</v>
      </c>
      <c r="F30" s="23"/>
    </row>
    <row r="31" spans="2:6" x14ac:dyDescent="0.15">
      <c r="B31" s="1"/>
      <c r="C31" s="17"/>
      <c r="D31" s="28" t="s">
        <v>83</v>
      </c>
      <c r="E31" s="29">
        <f>SUM(E26:E30)/((C30-C23)*3)</f>
        <v>0.66666666666666663</v>
      </c>
      <c r="F31" s="23"/>
    </row>
    <row r="32" spans="2:6" s="6" customFormat="1" ht="18" customHeight="1" x14ac:dyDescent="0.15">
      <c r="B32" s="4"/>
      <c r="C32" s="5" t="s">
        <v>29</v>
      </c>
      <c r="D32" s="4"/>
      <c r="E32" s="4"/>
      <c r="F32" s="25"/>
    </row>
    <row r="33" spans="2:6" ht="15" thickBot="1" x14ac:dyDescent="0.2">
      <c r="B33" s="35" t="s">
        <v>67</v>
      </c>
      <c r="C33" s="17">
        <v>11</v>
      </c>
      <c r="D33" s="33" t="s">
        <v>33</v>
      </c>
      <c r="E33" s="12">
        <v>3</v>
      </c>
      <c r="F33" s="23"/>
    </row>
    <row r="34" spans="2:6" ht="15" thickBot="1" x14ac:dyDescent="0.2">
      <c r="B34" s="35" t="s">
        <v>67</v>
      </c>
      <c r="C34" s="17">
        <v>12</v>
      </c>
      <c r="D34" s="33" t="s">
        <v>34</v>
      </c>
      <c r="E34" s="12">
        <v>3</v>
      </c>
      <c r="F34" s="23"/>
    </row>
    <row r="35" spans="2:6" ht="15" thickBot="1" x14ac:dyDescent="0.2">
      <c r="B35" s="35" t="s">
        <v>67</v>
      </c>
      <c r="C35" s="17">
        <v>13</v>
      </c>
      <c r="D35" s="33" t="s">
        <v>53</v>
      </c>
      <c r="E35" s="12">
        <v>3</v>
      </c>
      <c r="F35" s="23"/>
    </row>
    <row r="36" spans="2:6" ht="15" thickBot="1" x14ac:dyDescent="0.2">
      <c r="B36" s="35" t="s">
        <v>67</v>
      </c>
      <c r="C36" s="17">
        <v>14</v>
      </c>
      <c r="D36" s="33" t="s">
        <v>10</v>
      </c>
      <c r="E36" s="12">
        <v>3</v>
      </c>
      <c r="F36" s="23"/>
    </row>
    <row r="37" spans="2:6" ht="15" thickBot="1" x14ac:dyDescent="0.2">
      <c r="B37" s="35" t="s">
        <v>68</v>
      </c>
      <c r="C37" s="17">
        <v>15</v>
      </c>
      <c r="D37" s="33" t="s">
        <v>28</v>
      </c>
      <c r="E37" s="12">
        <v>1</v>
      </c>
      <c r="F37" s="23"/>
    </row>
    <row r="38" spans="2:6" x14ac:dyDescent="0.15">
      <c r="B38" s="1"/>
      <c r="C38" s="17"/>
      <c r="D38" s="28" t="s">
        <v>84</v>
      </c>
      <c r="E38" s="29">
        <f>SUM(E33:E37)/((C37-C30)*3)</f>
        <v>0.8666666666666667</v>
      </c>
      <c r="F38" s="23"/>
    </row>
    <row r="39" spans="2:6" s="6" customFormat="1" ht="18" customHeight="1" x14ac:dyDescent="0.15">
      <c r="B39" s="4"/>
      <c r="C39" s="5" t="s">
        <v>16</v>
      </c>
      <c r="D39" s="4"/>
      <c r="E39" s="4"/>
      <c r="F39" s="25"/>
    </row>
    <row r="40" spans="2:6" ht="15" thickBot="1" x14ac:dyDescent="0.2">
      <c r="B40" s="35" t="s">
        <v>69</v>
      </c>
      <c r="C40" s="17">
        <v>16</v>
      </c>
      <c r="D40" s="33" t="s">
        <v>20</v>
      </c>
      <c r="E40" s="12">
        <v>1</v>
      </c>
      <c r="F40" s="23"/>
    </row>
    <row r="41" spans="2:6" ht="15" thickBot="1" x14ac:dyDescent="0.2">
      <c r="B41" s="35" t="s">
        <v>67</v>
      </c>
      <c r="C41" s="17">
        <v>17</v>
      </c>
      <c r="D41" s="33" t="s">
        <v>54</v>
      </c>
      <c r="E41" s="12">
        <v>0</v>
      </c>
      <c r="F41" s="23"/>
    </row>
    <row r="42" spans="2:6" ht="15" thickBot="1" x14ac:dyDescent="0.2">
      <c r="B42" s="35" t="s">
        <v>67</v>
      </c>
      <c r="C42" s="17">
        <v>18</v>
      </c>
      <c r="D42" s="33" t="s">
        <v>12</v>
      </c>
      <c r="E42" s="12">
        <v>0</v>
      </c>
      <c r="F42" s="23"/>
    </row>
    <row r="43" spans="2:6" ht="15" thickBot="1" x14ac:dyDescent="0.2">
      <c r="B43" s="35" t="s">
        <v>67</v>
      </c>
      <c r="C43" s="17">
        <v>19</v>
      </c>
      <c r="D43" s="33" t="s">
        <v>64</v>
      </c>
      <c r="E43" s="12">
        <v>3</v>
      </c>
      <c r="F43" s="23"/>
    </row>
    <row r="44" spans="2:6" ht="15" thickBot="1" x14ac:dyDescent="0.2">
      <c r="B44" s="35" t="s">
        <v>68</v>
      </c>
      <c r="C44" s="17">
        <v>20</v>
      </c>
      <c r="D44" s="33" t="s">
        <v>65</v>
      </c>
      <c r="E44" s="12">
        <v>1</v>
      </c>
      <c r="F44" s="23"/>
    </row>
    <row r="45" spans="2:6" x14ac:dyDescent="0.15">
      <c r="B45" s="1"/>
      <c r="C45" s="17"/>
      <c r="D45" s="28" t="s">
        <v>85</v>
      </c>
      <c r="E45" s="29">
        <f>SUM(E40:E44)/((C44-C37)*3)</f>
        <v>0.33333333333333331</v>
      </c>
      <c r="F45" s="23"/>
    </row>
    <row r="46" spans="2:6" s="6" customFormat="1" ht="18" customHeight="1" x14ac:dyDescent="0.15">
      <c r="B46" s="4"/>
      <c r="C46" s="5" t="s">
        <v>30</v>
      </c>
      <c r="D46" s="4"/>
      <c r="E46" s="4"/>
      <c r="F46" s="25"/>
    </row>
    <row r="47" spans="2:6" ht="15" thickBot="1" x14ac:dyDescent="0.2">
      <c r="B47" s="35" t="s">
        <v>68</v>
      </c>
      <c r="C47" s="17">
        <v>21</v>
      </c>
      <c r="D47" s="33" t="s">
        <v>35</v>
      </c>
      <c r="E47" s="12">
        <v>3</v>
      </c>
      <c r="F47" s="23"/>
    </row>
    <row r="48" spans="2:6" ht="15" thickBot="1" x14ac:dyDescent="0.2">
      <c r="B48" s="34" t="s">
        <v>67</v>
      </c>
      <c r="C48" s="17">
        <v>22</v>
      </c>
      <c r="D48" s="33" t="s">
        <v>31</v>
      </c>
      <c r="E48" s="12">
        <v>3</v>
      </c>
      <c r="F48" s="23"/>
    </row>
    <row r="49" spans="2:6" ht="15" thickBot="1" x14ac:dyDescent="0.2">
      <c r="B49" s="34" t="s">
        <v>69</v>
      </c>
      <c r="C49" s="17">
        <v>23</v>
      </c>
      <c r="D49" s="33" t="s">
        <v>32</v>
      </c>
      <c r="E49" s="12">
        <v>1</v>
      </c>
      <c r="F49" s="23"/>
    </row>
    <row r="50" spans="2:6" x14ac:dyDescent="0.15">
      <c r="B50" s="1"/>
      <c r="C50" s="17"/>
      <c r="D50" s="28" t="s">
        <v>86</v>
      </c>
      <c r="E50" s="29">
        <f>SUM(E47:E49)/((C49-C44)*3)</f>
        <v>0.77777777777777779</v>
      </c>
      <c r="F50" s="23"/>
    </row>
    <row r="51" spans="2:6" s="6" customFormat="1" ht="18" customHeight="1" x14ac:dyDescent="0.15">
      <c r="B51" s="4"/>
      <c r="C51" s="5" t="s">
        <v>37</v>
      </c>
      <c r="D51" s="4"/>
      <c r="E51" s="4"/>
      <c r="F51" s="25"/>
    </row>
    <row r="52" spans="2:6" ht="14.5" customHeight="1" thickBot="1" x14ac:dyDescent="0.2">
      <c r="B52" s="34" t="s">
        <v>67</v>
      </c>
      <c r="C52" s="17">
        <v>24</v>
      </c>
      <c r="D52" s="33" t="s">
        <v>94</v>
      </c>
      <c r="E52" s="12">
        <v>2</v>
      </c>
      <c r="F52" s="27" t="s">
        <v>96</v>
      </c>
    </row>
    <row r="53" spans="2:6" ht="15" thickBot="1" x14ac:dyDescent="0.2">
      <c r="B53" s="34" t="s">
        <v>68</v>
      </c>
      <c r="C53" s="17">
        <v>25</v>
      </c>
      <c r="D53" s="33" t="s">
        <v>39</v>
      </c>
      <c r="E53" s="12">
        <v>3</v>
      </c>
      <c r="F53" s="23"/>
    </row>
    <row r="54" spans="2:6" ht="14.25" customHeight="1" thickBot="1" x14ac:dyDescent="0.2">
      <c r="B54" s="34" t="s">
        <v>69</v>
      </c>
      <c r="C54" s="17">
        <v>26</v>
      </c>
      <c r="D54" s="33" t="s">
        <v>55</v>
      </c>
      <c r="E54" s="12">
        <v>1</v>
      </c>
      <c r="F54" s="23"/>
    </row>
    <row r="55" spans="2:6" ht="15" thickBot="1" x14ac:dyDescent="0.2">
      <c r="B55" s="34" t="s">
        <v>67</v>
      </c>
      <c r="C55" s="17">
        <v>27</v>
      </c>
      <c r="D55" s="33" t="s">
        <v>40</v>
      </c>
      <c r="E55" s="12">
        <v>1</v>
      </c>
      <c r="F55" s="27" t="s">
        <v>95</v>
      </c>
    </row>
    <row r="56" spans="2:6" ht="15" thickBot="1" x14ac:dyDescent="0.2">
      <c r="B56" s="34" t="s">
        <v>69</v>
      </c>
      <c r="C56" s="17">
        <v>28</v>
      </c>
      <c r="D56" s="33" t="s">
        <v>56</v>
      </c>
      <c r="E56" s="12">
        <v>1</v>
      </c>
      <c r="F56" s="23"/>
    </row>
    <row r="57" spans="2:6" ht="15" thickBot="1" x14ac:dyDescent="0.2">
      <c r="B57" s="34" t="s">
        <v>67</v>
      </c>
      <c r="C57" s="17">
        <v>29</v>
      </c>
      <c r="D57" s="33" t="s">
        <v>14</v>
      </c>
      <c r="E57" s="12">
        <v>1</v>
      </c>
      <c r="F57" s="23"/>
    </row>
    <row r="58" spans="2:6" ht="15" thickBot="1" x14ac:dyDescent="0.2">
      <c r="B58" s="34" t="s">
        <v>67</v>
      </c>
      <c r="C58" s="17">
        <v>30</v>
      </c>
      <c r="D58" s="33" t="s">
        <v>27</v>
      </c>
      <c r="E58" s="12">
        <v>2</v>
      </c>
      <c r="F58" s="23"/>
    </row>
    <row r="59" spans="2:6" ht="15" thickBot="1" x14ac:dyDescent="0.2">
      <c r="B59" s="34" t="s">
        <v>67</v>
      </c>
      <c r="C59" s="17">
        <v>31</v>
      </c>
      <c r="D59" s="33" t="s">
        <v>19</v>
      </c>
      <c r="E59" s="12">
        <v>1</v>
      </c>
      <c r="F59" s="23"/>
    </row>
    <row r="60" spans="2:6" ht="15" thickBot="1" x14ac:dyDescent="0.2">
      <c r="B60" s="34" t="s">
        <v>67</v>
      </c>
      <c r="C60" s="17">
        <v>32</v>
      </c>
      <c r="D60" s="33" t="s">
        <v>38</v>
      </c>
      <c r="E60" s="12">
        <v>1</v>
      </c>
      <c r="F60" s="23"/>
    </row>
    <row r="61" spans="2:6" ht="14" customHeight="1" thickBot="1" x14ac:dyDescent="0.2">
      <c r="B61" s="34" t="s">
        <v>67</v>
      </c>
      <c r="C61" s="17">
        <v>33</v>
      </c>
      <c r="D61" s="33" t="s">
        <v>21</v>
      </c>
      <c r="E61" s="12">
        <v>0</v>
      </c>
      <c r="F61" s="23" t="s">
        <v>72</v>
      </c>
    </row>
    <row r="62" spans="2:6" x14ac:dyDescent="0.15">
      <c r="B62" s="1"/>
      <c r="C62" s="17"/>
      <c r="D62" s="28" t="s">
        <v>87</v>
      </c>
      <c r="E62" s="29">
        <f>SUM(E52:E61)/((C61-C49)*3)</f>
        <v>0.43333333333333335</v>
      </c>
      <c r="F62" s="23"/>
    </row>
    <row r="63" spans="2:6" s="6" customFormat="1" ht="18" customHeight="1" x14ac:dyDescent="0.15">
      <c r="B63" s="4"/>
      <c r="C63" s="5" t="s">
        <v>41</v>
      </c>
      <c r="D63" s="4"/>
      <c r="E63" s="4"/>
      <c r="F63" s="25"/>
    </row>
    <row r="64" spans="2:6" ht="15" thickBot="1" x14ac:dyDescent="0.2">
      <c r="B64" s="35" t="s">
        <v>68</v>
      </c>
      <c r="C64" s="17">
        <v>34</v>
      </c>
      <c r="D64" s="33" t="s">
        <v>42</v>
      </c>
      <c r="E64" s="12">
        <v>3</v>
      </c>
      <c r="F64" s="23"/>
    </row>
    <row r="65" spans="2:6" ht="15" thickBot="1" x14ac:dyDescent="0.2">
      <c r="B65" s="35" t="s">
        <v>69</v>
      </c>
      <c r="C65" s="17">
        <v>35</v>
      </c>
      <c r="D65" s="33" t="s">
        <v>43</v>
      </c>
      <c r="E65" s="12">
        <v>2</v>
      </c>
      <c r="F65" s="23"/>
    </row>
    <row r="66" spans="2:6" ht="15" thickBot="1" x14ac:dyDescent="0.2">
      <c r="B66" s="35" t="s">
        <v>69</v>
      </c>
      <c r="C66" s="17">
        <v>36</v>
      </c>
      <c r="D66" s="33" t="s">
        <v>57</v>
      </c>
      <c r="E66" s="12">
        <v>2</v>
      </c>
      <c r="F66" s="23"/>
    </row>
    <row r="67" spans="2:6" ht="13.5" customHeight="1" thickBot="1" x14ac:dyDescent="0.2">
      <c r="B67" s="35" t="s">
        <v>69</v>
      </c>
      <c r="C67" s="17">
        <v>37</v>
      </c>
      <c r="D67" s="33" t="s">
        <v>58</v>
      </c>
      <c r="E67" s="12">
        <v>1</v>
      </c>
      <c r="F67" s="23"/>
    </row>
    <row r="68" spans="2:6" x14ac:dyDescent="0.15">
      <c r="B68" s="1"/>
      <c r="C68" s="17"/>
      <c r="D68" s="28" t="s">
        <v>88</v>
      </c>
      <c r="E68" s="29">
        <f>SUM(E64:E67)/((C67-C61)*3)</f>
        <v>0.66666666666666663</v>
      </c>
      <c r="F68" s="23"/>
    </row>
    <row r="69" spans="2:6" s="6" customFormat="1" ht="18" customHeight="1" x14ac:dyDescent="0.15">
      <c r="B69" s="4"/>
      <c r="C69" s="5" t="s">
        <v>17</v>
      </c>
      <c r="D69" s="4"/>
      <c r="E69" s="4"/>
      <c r="F69" s="25"/>
    </row>
    <row r="70" spans="2:6" ht="15" thickBot="1" x14ac:dyDescent="0.2">
      <c r="B70" s="35" t="s">
        <v>67</v>
      </c>
      <c r="C70" s="17">
        <v>38</v>
      </c>
      <c r="D70" s="33" t="s">
        <v>13</v>
      </c>
      <c r="E70" s="12">
        <v>1</v>
      </c>
      <c r="F70" s="27" t="s">
        <v>93</v>
      </c>
    </row>
    <row r="71" spans="2:6" ht="15" thickBot="1" x14ac:dyDescent="0.2">
      <c r="B71" s="35" t="s">
        <v>67</v>
      </c>
      <c r="C71" s="17">
        <v>39</v>
      </c>
      <c r="D71" s="33" t="s">
        <v>45</v>
      </c>
      <c r="E71" s="12">
        <v>1</v>
      </c>
      <c r="F71" s="27" t="s">
        <v>93</v>
      </c>
    </row>
    <row r="72" spans="2:6" ht="15" thickBot="1" x14ac:dyDescent="0.2">
      <c r="B72" s="35" t="s">
        <v>67</v>
      </c>
      <c r="C72" s="17">
        <v>40</v>
      </c>
      <c r="D72" s="33" t="s">
        <v>44</v>
      </c>
      <c r="E72" s="12">
        <v>2</v>
      </c>
    </row>
    <row r="73" spans="2:6" ht="15" thickBot="1" x14ac:dyDescent="0.2">
      <c r="B73" s="35" t="s">
        <v>67</v>
      </c>
      <c r="C73" s="17">
        <v>41</v>
      </c>
      <c r="D73" s="33" t="s">
        <v>4</v>
      </c>
      <c r="E73" s="12">
        <v>1</v>
      </c>
      <c r="F73" s="23"/>
    </row>
    <row r="74" spans="2:6" ht="15" thickBot="1" x14ac:dyDescent="0.2">
      <c r="B74" s="35" t="s">
        <v>67</v>
      </c>
      <c r="C74" s="17">
        <v>42</v>
      </c>
      <c r="D74" s="33" t="s">
        <v>11</v>
      </c>
      <c r="E74" s="12">
        <v>3</v>
      </c>
      <c r="F74" s="23"/>
    </row>
    <row r="75" spans="2:6" ht="15" thickBot="1" x14ac:dyDescent="0.2">
      <c r="B75" s="35" t="s">
        <v>67</v>
      </c>
      <c r="C75" s="17">
        <v>43</v>
      </c>
      <c r="D75" s="33" t="s">
        <v>0</v>
      </c>
      <c r="E75" s="12">
        <v>3</v>
      </c>
      <c r="F75" s="23"/>
    </row>
    <row r="76" spans="2:6" x14ac:dyDescent="0.15">
      <c r="B76" s="1"/>
      <c r="C76" s="17"/>
      <c r="D76" s="28" t="s">
        <v>89</v>
      </c>
      <c r="E76" s="29">
        <f>SUM(E70:E75)/((C75-C67)*3)</f>
        <v>0.61111111111111116</v>
      </c>
      <c r="F76" s="23"/>
    </row>
    <row r="77" spans="2:6" ht="21" customHeight="1" x14ac:dyDescent="0.15">
      <c r="B77" s="2"/>
      <c r="C77" s="7" t="s">
        <v>70</v>
      </c>
      <c r="D77" s="2"/>
      <c r="E77" s="30">
        <f>SUM(E19:E23,E26:E30,E33:E37,E40:E44,E47:E49,E52:E61,E64:E67,E70:E75)</f>
        <v>80</v>
      </c>
      <c r="F77" s="24"/>
    </row>
    <row r="78" spans="2:6" ht="5.25" customHeight="1" x14ac:dyDescent="0.15">
      <c r="B78" s="1"/>
      <c r="C78" s="1"/>
      <c r="D78" s="13"/>
      <c r="E78" s="1"/>
      <c r="F78" s="16"/>
    </row>
    <row r="79" spans="2:6" ht="21" customHeight="1" x14ac:dyDescent="0.15">
      <c r="B79" s="1"/>
      <c r="C79" s="1"/>
      <c r="D79" s="20" t="s">
        <v>3</v>
      </c>
      <c r="E79" s="31">
        <f>E77/(C75*3)</f>
        <v>0.62015503875968991</v>
      </c>
      <c r="F79" s="16"/>
    </row>
    <row r="80" spans="2:6" ht="21" customHeight="1" x14ac:dyDescent="0.15">
      <c r="B80" s="1"/>
      <c r="C80" s="1"/>
      <c r="D80" s="14" t="s">
        <v>2</v>
      </c>
      <c r="E80" s="15">
        <f>COUNTIF(E19:E60,"1")</f>
        <v>13</v>
      </c>
      <c r="F80" s="16"/>
    </row>
    <row r="81" spans="2:6" ht="21" customHeight="1" x14ac:dyDescent="0.15">
      <c r="B81" s="1"/>
      <c r="C81" s="1"/>
      <c r="D81" s="14" t="s">
        <v>59</v>
      </c>
      <c r="E81" s="15">
        <f>COUNTIF(E19:E60,"0")</f>
        <v>2</v>
      </c>
      <c r="F81" s="16"/>
    </row>
    <row r="82" spans="2:6" ht="22.5" customHeight="1" x14ac:dyDescent="0.15">
      <c r="F82" s="16"/>
    </row>
    <row r="83" spans="2:6" s="1" customFormat="1" ht="12.75" customHeight="1" x14ac:dyDescent="0.15">
      <c r="B83"/>
      <c r="C83"/>
      <c r="D83" s="20" t="s">
        <v>93</v>
      </c>
      <c r="E83" s="31" t="s">
        <v>93</v>
      </c>
      <c r="F83" s="16"/>
    </row>
    <row r="84" spans="2:6" s="1" customFormat="1" ht="18" customHeight="1" x14ac:dyDescent="0.15">
      <c r="B84"/>
      <c r="C84"/>
      <c r="D84"/>
      <c r="E84" s="36"/>
      <c r="F84" s="16"/>
    </row>
  </sheetData>
  <mergeCells count="10">
    <mergeCell ref="A2:D2"/>
    <mergeCell ref="B8:C8"/>
    <mergeCell ref="E16:E17"/>
    <mergeCell ref="F16:F17"/>
    <mergeCell ref="B4:C4"/>
    <mergeCell ref="C11:D11"/>
    <mergeCell ref="B3:C3"/>
    <mergeCell ref="B5:C5"/>
    <mergeCell ref="B6:C6"/>
    <mergeCell ref="B7:C7"/>
  </mergeCells>
  <conditionalFormatting sqref="F24">
    <cfRule type="colorScale" priority="127">
      <colorScale>
        <cfvo type="formula" val="&quot;SUM(E19:E24)&gt;=15&quot;"/>
        <cfvo type="formula" val="&quot;AND(SUM(E19:E24)&lt;=14,(SUM(E19:E24)&gt;9&quot;"/>
        <cfvo type="formula" val="&quot;SUM(E19:E24)&lt;=9&quot;"/>
        <color theme="9"/>
        <color theme="7"/>
        <color rgb="FFFF0000"/>
      </colorScale>
    </cfRule>
  </conditionalFormatting>
  <conditionalFormatting sqref="E76">
    <cfRule type="cellIs" dxfId="61" priority="62" operator="between">
      <formula>1</formula>
      <formula>0.75</formula>
    </cfRule>
    <cfRule type="cellIs" dxfId="60" priority="63" operator="between">
      <formula>0.74999</formula>
      <formula>0.4</formula>
    </cfRule>
    <cfRule type="cellIs" dxfId="59" priority="64" operator="lessThan">
      <formula>0.3999</formula>
    </cfRule>
  </conditionalFormatting>
  <conditionalFormatting sqref="E24">
    <cfRule type="cellIs" dxfId="58" priority="92" operator="between">
      <formula>1</formula>
      <formula>0.75</formula>
    </cfRule>
    <cfRule type="cellIs" dxfId="57" priority="93" operator="between">
      <formula>0.74999</formula>
      <formula>0.4</formula>
    </cfRule>
    <cfRule type="cellIs" dxfId="56" priority="94" operator="lessThan">
      <formula>0.3999</formula>
    </cfRule>
  </conditionalFormatting>
  <conditionalFormatting sqref="E79">
    <cfRule type="cellIs" dxfId="55" priority="59" operator="between">
      <formula>1</formula>
      <formula>0.75</formula>
    </cfRule>
    <cfRule type="cellIs" dxfId="54" priority="60" operator="between">
      <formula>0.74999</formula>
      <formula>0.4</formula>
    </cfRule>
    <cfRule type="cellIs" dxfId="53" priority="61" operator="lessThan">
      <formula>0.3999</formula>
    </cfRule>
  </conditionalFormatting>
  <conditionalFormatting sqref="E31">
    <cfRule type="cellIs" dxfId="52" priority="89" operator="between">
      <formula>1</formula>
      <formula>0.75</formula>
    </cfRule>
    <cfRule type="cellIs" dxfId="51" priority="90" operator="between">
      <formula>0.74999</formula>
      <formula>0.4</formula>
    </cfRule>
    <cfRule type="cellIs" dxfId="50" priority="91" operator="lessThan">
      <formula>0.3999</formula>
    </cfRule>
  </conditionalFormatting>
  <conditionalFormatting sqref="E38">
    <cfRule type="cellIs" dxfId="49" priority="80" operator="between">
      <formula>1</formula>
      <formula>0.75</formula>
    </cfRule>
    <cfRule type="cellIs" dxfId="48" priority="81" operator="between">
      <formula>0.74999</formula>
      <formula>0.4</formula>
    </cfRule>
    <cfRule type="cellIs" dxfId="47" priority="82" operator="lessThan">
      <formula>0.3999</formula>
    </cfRule>
  </conditionalFormatting>
  <conditionalFormatting sqref="E45">
    <cfRule type="cellIs" dxfId="46" priority="74" operator="between">
      <formula>1</formula>
      <formula>0.75</formula>
    </cfRule>
    <cfRule type="cellIs" dxfId="45" priority="75" operator="between">
      <formula>0.74999</formula>
      <formula>0.4</formula>
    </cfRule>
    <cfRule type="cellIs" dxfId="44" priority="76" operator="lessThan">
      <formula>0.3999</formula>
    </cfRule>
  </conditionalFormatting>
  <conditionalFormatting sqref="E50">
    <cfRule type="cellIs" dxfId="43" priority="71" operator="between">
      <formula>1</formula>
      <formula>0.75</formula>
    </cfRule>
    <cfRule type="cellIs" dxfId="42" priority="72" operator="between">
      <formula>0.74999</formula>
      <formula>0.4</formula>
    </cfRule>
    <cfRule type="cellIs" dxfId="41" priority="73" operator="lessThan">
      <formula>0.3999</formula>
    </cfRule>
  </conditionalFormatting>
  <conditionalFormatting sqref="E62">
    <cfRule type="cellIs" dxfId="40" priority="68" operator="between">
      <formula>1</formula>
      <formula>0.75</formula>
    </cfRule>
    <cfRule type="cellIs" dxfId="39" priority="69" operator="between">
      <formula>0.74999</formula>
      <formula>0.4</formula>
    </cfRule>
    <cfRule type="cellIs" dxfId="38" priority="70" operator="lessThan">
      <formula>0.3999</formula>
    </cfRule>
  </conditionalFormatting>
  <conditionalFormatting sqref="E68">
    <cfRule type="cellIs" dxfId="37" priority="65" operator="between">
      <formula>1</formula>
      <formula>0.75</formula>
    </cfRule>
    <cfRule type="cellIs" dxfId="36" priority="66" operator="between">
      <formula>0.74999</formula>
      <formula>0.4</formula>
    </cfRule>
    <cfRule type="cellIs" dxfId="35" priority="67" operator="lessThan">
      <formula>0.3999</formula>
    </cfRule>
  </conditionalFormatting>
  <conditionalFormatting sqref="D19">
    <cfRule type="expression" dxfId="34" priority="57">
      <formula>OR($F$7="Qualification", $F$7="Proposition",$F$7="Negotiation")</formula>
    </cfRule>
  </conditionalFormatting>
  <conditionalFormatting sqref="D20:D23">
    <cfRule type="expression" dxfId="33" priority="50">
      <formula>OR($F$7="Qualification", $F$7="Proposition",$F$7="Negotiation")</formula>
    </cfRule>
  </conditionalFormatting>
  <conditionalFormatting sqref="D29">
    <cfRule type="expression" dxfId="32" priority="49">
      <formula>OR($F$7="Qualification", $F$7="Proposition",$F$7="Negotiation")</formula>
    </cfRule>
  </conditionalFormatting>
  <conditionalFormatting sqref="D26">
    <cfRule type="expression" dxfId="31" priority="48">
      <formula>OR($F$7="Proposition",$F$7="Negotiation")</formula>
    </cfRule>
  </conditionalFormatting>
  <conditionalFormatting sqref="D27:D28">
    <cfRule type="expression" dxfId="30" priority="47">
      <formula>OR($F$7="Proposition",$F$7="Negotiation")</formula>
    </cfRule>
  </conditionalFormatting>
  <conditionalFormatting sqref="D30">
    <cfRule type="expression" dxfId="29" priority="46">
      <formula>OR($F$7="Proposition",$F$7="Negotiation")</formula>
    </cfRule>
  </conditionalFormatting>
  <conditionalFormatting sqref="D33">
    <cfRule type="expression" dxfId="28" priority="45">
      <formula>OR($F$7="Qualification", $F$7="Proposition",$F$7="Negotiation")</formula>
    </cfRule>
  </conditionalFormatting>
  <conditionalFormatting sqref="D34">
    <cfRule type="expression" dxfId="27" priority="44">
      <formula>OR($F$7="Qualification", $F$7="Proposition",$F$7="Negotiation")</formula>
    </cfRule>
  </conditionalFormatting>
  <conditionalFormatting sqref="D35">
    <cfRule type="expression" dxfId="26" priority="43">
      <formula>OR($F$7="Qualification", $F$7="Proposition",$F$7="Negotiation")</formula>
    </cfRule>
  </conditionalFormatting>
  <conditionalFormatting sqref="D36">
    <cfRule type="expression" dxfId="25" priority="42">
      <formula>OR($F$7="Qualification", $F$7="Proposition",$F$7="Negotiation")</formula>
    </cfRule>
  </conditionalFormatting>
  <conditionalFormatting sqref="D37">
    <cfRule type="expression" dxfId="24" priority="41">
      <formula>OR($F$7="Proposition",$F$7="Negotiation")</formula>
    </cfRule>
  </conditionalFormatting>
  <conditionalFormatting sqref="D41:D43">
    <cfRule type="expression" dxfId="23" priority="40">
      <formula>OR($F$7="Qualification", $F$7="Proposition",$F$7="Negotiation")</formula>
    </cfRule>
  </conditionalFormatting>
  <conditionalFormatting sqref="D44">
    <cfRule type="expression" dxfId="22" priority="39">
      <formula>OR($F$7="Proposition",$F$7="Negotiation")</formula>
    </cfRule>
  </conditionalFormatting>
  <conditionalFormatting sqref="D40">
    <cfRule type="expression" dxfId="21" priority="38">
      <formula>$F$7="Negotiation"</formula>
    </cfRule>
  </conditionalFormatting>
  <conditionalFormatting sqref="D47">
    <cfRule type="expression" dxfId="20" priority="37">
      <formula>OR($F$7="Proposition",$F$7="Negotiation")</formula>
    </cfRule>
  </conditionalFormatting>
  <conditionalFormatting sqref="D49">
    <cfRule type="expression" dxfId="19" priority="36">
      <formula>$F$7="Negotiation"</formula>
    </cfRule>
  </conditionalFormatting>
  <conditionalFormatting sqref="D48">
    <cfRule type="expression" dxfId="18" priority="35">
      <formula>OR($F$7="Qualification", $F$7="Proposition",$F$7="Negotiation")</formula>
    </cfRule>
  </conditionalFormatting>
  <conditionalFormatting sqref="D52">
    <cfRule type="expression" dxfId="17" priority="34">
      <formula>OR($F$7="Qualification", $F$7="Proposition",$F$7="Negotiation")</formula>
    </cfRule>
  </conditionalFormatting>
  <conditionalFormatting sqref="D55">
    <cfRule type="expression" dxfId="16" priority="33">
      <formula>OR($F$7="Qualification", $F$7="Proposition",$F$7="Negotiation")</formula>
    </cfRule>
  </conditionalFormatting>
  <conditionalFormatting sqref="D57:D61">
    <cfRule type="expression" dxfId="15" priority="32">
      <formula>OR($F$7="Qualification", $F$7="Proposition",$F$7="Negotiation")</formula>
    </cfRule>
  </conditionalFormatting>
  <conditionalFormatting sqref="D53">
    <cfRule type="expression" dxfId="14" priority="31">
      <formula>OR($F$7="Proposition",$F$7="Negotiation")</formula>
    </cfRule>
  </conditionalFormatting>
  <conditionalFormatting sqref="D56">
    <cfRule type="expression" dxfId="13" priority="30">
      <formula>$F$7="Negotiation"</formula>
    </cfRule>
  </conditionalFormatting>
  <conditionalFormatting sqref="D54">
    <cfRule type="expression" dxfId="12" priority="29">
      <formula>$F$7="Negotiation"</formula>
    </cfRule>
  </conditionalFormatting>
  <conditionalFormatting sqref="D64">
    <cfRule type="expression" dxfId="11" priority="27">
      <formula>OR($F$7="Proposition",$F$7="Negotiation")</formula>
    </cfRule>
  </conditionalFormatting>
  <conditionalFormatting sqref="D65:D67">
    <cfRule type="expression" dxfId="10" priority="26">
      <formula>$F$7="Negotiation"</formula>
    </cfRule>
  </conditionalFormatting>
  <conditionalFormatting sqref="D70:D75">
    <cfRule type="expression" dxfId="9" priority="25">
      <formula>OR($F$7="Qualification", $F$7="Proposition",$F$7="Negotiation")</formula>
    </cfRule>
  </conditionalFormatting>
  <conditionalFormatting sqref="E83">
    <cfRule type="cellIs" dxfId="8" priority="19" operator="between">
      <formula>1</formula>
      <formula>0.75</formula>
    </cfRule>
    <cfRule type="cellIs" dxfId="7" priority="20" operator="between">
      <formula>0.74999</formula>
      <formula>0.4</formula>
    </cfRule>
    <cfRule type="cellIs" dxfId="6" priority="21" operator="lessThan">
      <formula>0.3999</formula>
    </cfRule>
  </conditionalFormatting>
  <conditionalFormatting sqref="D8">
    <cfRule type="cellIs" dxfId="5" priority="7" operator="between">
      <formula>1</formula>
      <formula>0.75</formula>
    </cfRule>
    <cfRule type="cellIs" dxfId="4" priority="8" operator="between">
      <formula>0.74999</formula>
      <formula>0.4</formula>
    </cfRule>
    <cfRule type="cellIs" dxfId="3" priority="9" operator="lessThan">
      <formula>0.3999</formula>
    </cfRule>
  </conditionalFormatting>
  <conditionalFormatting sqref="F8">
    <cfRule type="cellIs" dxfId="2" priority="1" operator="between">
      <formula>1</formula>
      <formula>0.75</formula>
    </cfRule>
    <cfRule type="cellIs" dxfId="1" priority="2" operator="between">
      <formula>0.74999</formula>
      <formula>0.4</formula>
    </cfRule>
    <cfRule type="cellIs" dxfId="0" priority="3" operator="lessThan">
      <formula>0.3999</formula>
    </cfRule>
  </conditionalFormatting>
  <dataValidations count="2">
    <dataValidation type="list" allowBlank="1" showInputMessage="1" showErrorMessage="1" sqref="E40:E44 E64:E67 E32:E37 E52:E61 E47:E49 E26:E30 E70:E75 E19:E23" xr:uid="{69F9F7A7-B5FA-44F0-BFD5-DBD1B2CC853F}">
      <formula1>"3,2,1,0"</formula1>
    </dataValidation>
    <dataValidation type="list" allowBlank="1" showInputMessage="1" showErrorMessage="1" sqref="F7:F8" xr:uid="{65AC883D-03B3-42E8-9CF6-C50A793768E9}">
      <formula1>"Qualification, Proposition, Negotiation"</formula1>
    </dataValidation>
  </dataValidations>
  <pageMargins left="0.7" right="0.7" top="0.75" bottom="0.75" header="0.3" footer="0.3"/>
  <pageSetup orientation="portrait" r:id="rId1"/>
  <headerFooter>
    <oddFooter>&amp;L&amp;1#&amp;"Calibri"&amp;7&amp;K7F7F7FInternal Use -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C1494-A328-4456-A5FC-ECA3206673A4}">
  <dimension ref="A2:B11"/>
  <sheetViews>
    <sheetView workbookViewId="0">
      <selection activeCell="B9" sqref="B9"/>
    </sheetView>
  </sheetViews>
  <sheetFormatPr baseColWidth="10" defaultColWidth="8.83203125" defaultRowHeight="13" x14ac:dyDescent="0.15"/>
  <sheetData>
    <row r="2" spans="1:2" x14ac:dyDescent="0.15">
      <c r="A2">
        <v>1</v>
      </c>
      <c r="B2" t="s">
        <v>77</v>
      </c>
    </row>
    <row r="3" spans="1:2" x14ac:dyDescent="0.15">
      <c r="A3">
        <v>2</v>
      </c>
      <c r="B3" t="s">
        <v>75</v>
      </c>
    </row>
    <row r="4" spans="1:2" x14ac:dyDescent="0.15">
      <c r="A4">
        <v>3</v>
      </c>
      <c r="B4" t="s">
        <v>76</v>
      </c>
    </row>
    <row r="5" spans="1:2" x14ac:dyDescent="0.15">
      <c r="A5">
        <v>4</v>
      </c>
      <c r="B5" t="s">
        <v>78</v>
      </c>
    </row>
    <row r="6" spans="1:2" x14ac:dyDescent="0.15">
      <c r="A6">
        <v>5</v>
      </c>
      <c r="B6" s="45" t="s">
        <v>90</v>
      </c>
    </row>
    <row r="7" spans="1:2" x14ac:dyDescent="0.15">
      <c r="A7">
        <v>6</v>
      </c>
      <c r="B7" s="45" t="s">
        <v>91</v>
      </c>
    </row>
    <row r="8" spans="1:2" x14ac:dyDescent="0.15">
      <c r="A8">
        <v>7</v>
      </c>
      <c r="B8" s="45" t="s">
        <v>92</v>
      </c>
    </row>
    <row r="9" spans="1:2" x14ac:dyDescent="0.15">
      <c r="A9">
        <v>8</v>
      </c>
      <c r="B9" t="s">
        <v>79</v>
      </c>
    </row>
    <row r="10" spans="1:2" x14ac:dyDescent="0.15">
      <c r="A10">
        <v>9</v>
      </c>
      <c r="B10" t="s">
        <v>80</v>
      </c>
    </row>
    <row r="11" spans="1:2" x14ac:dyDescent="0.15">
      <c r="A11">
        <v>10</v>
      </c>
      <c r="B11" t="s">
        <v>81</v>
      </c>
    </row>
  </sheetData>
  <pageMargins left="0.7" right="0.7" top="0.75" bottom="0.75" header="0.3" footer="0.3"/>
  <pageSetup orientation="portrait" r:id="rId1"/>
  <headerFooter>
    <oddFooter>&amp;L&amp;1#&amp;"Calibri"&amp;7&amp;K7F7F7FInternal Use -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76331B4132454FB44AD85D80D6077B" ma:contentTypeVersion="0" ma:contentTypeDescription="Create a new document." ma:contentTypeScope="" ma:versionID="b1d5a26b0bc8f23284aca2526e7eff7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413257cd9829394d17656a545d5fa4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7BAEDA-ACB1-4021-A24B-7B4C4BCE3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E7C9128-0AAF-46DB-9EC4-5CCAEA63BB94}">
  <ds:schemaRefs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B636DEF-4E67-4521-AA52-C40DCC3961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 sheet</vt:lpstr>
      <vt:lpstr>Logic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Rahul Kesavan</dc:creator>
  <cp:lastModifiedBy>Microsoft Office User</cp:lastModifiedBy>
  <cp:lastPrinted>2012-05-14T19:38:26Z</cp:lastPrinted>
  <dcterms:created xsi:type="dcterms:W3CDTF">2004-08-26T15:27:28Z</dcterms:created>
  <dcterms:modified xsi:type="dcterms:W3CDTF">2021-12-10T10:14:45Z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TC011729481033</vt:lpwstr>
  </property>
  <property fmtid="{D5CDD505-2E9C-101B-9397-08002B2CF9AE}" pid="3" name="MSIP_Label_7de70ee2-0cb4-4d60-aee5-75ef2c4c8a90_Enabled">
    <vt:lpwstr>True</vt:lpwstr>
  </property>
  <property fmtid="{D5CDD505-2E9C-101B-9397-08002B2CF9AE}" pid="4" name="MSIP_Label_7de70ee2-0cb4-4d60-aee5-75ef2c4c8a90_SiteId">
    <vt:lpwstr>945c199a-83a2-4e80-9f8c-5a91be5752dd</vt:lpwstr>
  </property>
  <property fmtid="{D5CDD505-2E9C-101B-9397-08002B2CF9AE}" pid="5" name="MSIP_Label_7de70ee2-0cb4-4d60-aee5-75ef2c4c8a90_Owner">
    <vt:lpwstr>Gurmukh.Bhandal@Virtustream.com</vt:lpwstr>
  </property>
  <property fmtid="{D5CDD505-2E9C-101B-9397-08002B2CF9AE}" pid="6" name="MSIP_Label_7de70ee2-0cb4-4d60-aee5-75ef2c4c8a90_SetDate">
    <vt:lpwstr>2019-07-19T16:32:32.7689432Z</vt:lpwstr>
  </property>
  <property fmtid="{D5CDD505-2E9C-101B-9397-08002B2CF9AE}" pid="7" name="MSIP_Label_7de70ee2-0cb4-4d60-aee5-75ef2c4c8a90_Name">
    <vt:lpwstr>Internal Use</vt:lpwstr>
  </property>
  <property fmtid="{D5CDD505-2E9C-101B-9397-08002B2CF9AE}" pid="8" name="MSIP_Label_7de70ee2-0cb4-4d60-aee5-75ef2c4c8a90_Application">
    <vt:lpwstr>Microsoft Azure Information Protection</vt:lpwstr>
  </property>
  <property fmtid="{D5CDD505-2E9C-101B-9397-08002B2CF9AE}" pid="9" name="MSIP_Label_7de70ee2-0cb4-4d60-aee5-75ef2c4c8a90_Extended_MSFT_Method">
    <vt:lpwstr>Manual</vt:lpwstr>
  </property>
  <property fmtid="{D5CDD505-2E9C-101B-9397-08002B2CF9AE}" pid="10" name="MSIP_Label_da6fab74-d5af-4af7-a9a4-78d84655a626_Enabled">
    <vt:lpwstr>True</vt:lpwstr>
  </property>
  <property fmtid="{D5CDD505-2E9C-101B-9397-08002B2CF9AE}" pid="11" name="MSIP_Label_da6fab74-d5af-4af7-a9a4-78d84655a626_SiteId">
    <vt:lpwstr>945c199a-83a2-4e80-9f8c-5a91be5752dd</vt:lpwstr>
  </property>
  <property fmtid="{D5CDD505-2E9C-101B-9397-08002B2CF9AE}" pid="12" name="MSIP_Label_da6fab74-d5af-4af7-a9a4-78d84655a626_Owner">
    <vt:lpwstr>Gurmukh.Bhandal@Virtustream.com</vt:lpwstr>
  </property>
  <property fmtid="{D5CDD505-2E9C-101B-9397-08002B2CF9AE}" pid="13" name="MSIP_Label_da6fab74-d5af-4af7-a9a4-78d84655a626_SetDate">
    <vt:lpwstr>2019-07-19T16:32:32.7689432Z</vt:lpwstr>
  </property>
  <property fmtid="{D5CDD505-2E9C-101B-9397-08002B2CF9AE}" pid="14" name="MSIP_Label_da6fab74-d5af-4af7-a9a4-78d84655a626_Name">
    <vt:lpwstr>Visual Marking</vt:lpwstr>
  </property>
  <property fmtid="{D5CDD505-2E9C-101B-9397-08002B2CF9AE}" pid="15" name="MSIP_Label_da6fab74-d5af-4af7-a9a4-78d84655a626_Application">
    <vt:lpwstr>Microsoft Azure Information Protection</vt:lpwstr>
  </property>
  <property fmtid="{D5CDD505-2E9C-101B-9397-08002B2CF9AE}" pid="16" name="MSIP_Label_da6fab74-d5af-4af7-a9a4-78d84655a626_Parent">
    <vt:lpwstr>7de70ee2-0cb4-4d60-aee5-75ef2c4c8a90</vt:lpwstr>
  </property>
  <property fmtid="{D5CDD505-2E9C-101B-9397-08002B2CF9AE}" pid="17" name="MSIP_Label_da6fab74-d5af-4af7-a9a4-78d84655a626_Extended_MSFT_Method">
    <vt:lpwstr>Manual</vt:lpwstr>
  </property>
  <property fmtid="{D5CDD505-2E9C-101B-9397-08002B2CF9AE}" pid="18" name="aiplabel">
    <vt:lpwstr>Internal Use Visual Marking</vt:lpwstr>
  </property>
  <property fmtid="{D5CDD505-2E9C-101B-9397-08002B2CF9AE}" pid="19" name="ContentTypeId">
    <vt:lpwstr>0x0101006E76331B4132454FB44AD85D80D6077B</vt:lpwstr>
  </property>
</Properties>
</file>